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15300" windowHeight="8736" activeTab="4"/>
  </bookViews>
  <sheets>
    <sheet name="Chart1" sheetId="4" r:id="rId1"/>
    <sheet name="Chart1 (blank)" sheetId="5" r:id="rId2"/>
    <sheet name="Chart1 (route)" sheetId="6" r:id="rId3"/>
    <sheet name="Chart1 (gatling)" sheetId="7" r:id="rId4"/>
    <sheet name="Sheet1" sheetId="1" r:id="rId5"/>
    <sheet name="Sheet2" sheetId="2" r:id="rId6"/>
    <sheet name="Sheet3" sheetId="3" r:id="rId7"/>
  </sheets>
  <calcPr calcId="145621"/>
</workbook>
</file>

<file path=xl/calcChain.xml><?xml version="1.0" encoding="utf-8"?>
<calcChain xmlns="http://schemas.openxmlformats.org/spreadsheetml/2006/main">
  <c r="B21" i="1" l="1"/>
  <c r="A21" i="1"/>
  <c r="C12" i="1" l="1"/>
  <c r="B12" i="1"/>
  <c r="C10" i="1"/>
  <c r="C11" i="1" s="1"/>
  <c r="B10" i="1"/>
  <c r="B11" i="1" s="1"/>
  <c r="F14" i="1"/>
  <c r="C14" i="1"/>
  <c r="B14" i="1"/>
  <c r="F16" i="1"/>
  <c r="A16" i="1"/>
  <c r="B16" i="1"/>
  <c r="C16" i="1"/>
  <c r="F15" i="1"/>
  <c r="C15" i="1"/>
  <c r="B15" i="1"/>
  <c r="A15" i="1"/>
  <c r="F11" i="1" l="1"/>
  <c r="F10" i="1"/>
  <c r="E7" i="1"/>
  <c r="G7" i="1"/>
  <c r="F7" i="1"/>
  <c r="G9" i="1" l="1"/>
  <c r="F9" i="1"/>
  <c r="E9" i="1"/>
  <c r="C9" i="1"/>
  <c r="B9" i="1"/>
  <c r="G8" i="1"/>
  <c r="C8" i="1"/>
  <c r="F8" i="1" s="1"/>
  <c r="G3" i="1"/>
  <c r="G4" i="1"/>
  <c r="G5" i="1"/>
  <c r="G6" i="1"/>
  <c r="G2" i="1"/>
  <c r="F3" i="1"/>
  <c r="F4" i="1"/>
  <c r="F5" i="1"/>
  <c r="F6" i="1"/>
  <c r="F2" i="1"/>
  <c r="E3" i="1"/>
  <c r="E4" i="1"/>
  <c r="E5" i="1"/>
  <c r="E6" i="1"/>
  <c r="E2" i="1"/>
  <c r="B2" i="1"/>
  <c r="E8" i="1" l="1"/>
</calcChain>
</file>

<file path=xl/sharedStrings.xml><?xml version="1.0" encoding="utf-8"?>
<sst xmlns="http://schemas.openxmlformats.org/spreadsheetml/2006/main" count="29" uniqueCount="27">
  <si>
    <t>Polarised gun</t>
  </si>
  <si>
    <t>Rep rate (Hz)</t>
  </si>
  <si>
    <t>Bunch charge (pC)</t>
  </si>
  <si>
    <t>eRHIC requirement</t>
  </si>
  <si>
    <t>Bunch length (ns)</t>
  </si>
  <si>
    <t>Bunch current (A)</t>
  </si>
  <si>
    <t>CEBAF</t>
  </si>
  <si>
    <t>SLAC</t>
  </si>
  <si>
    <t>Average current (mA)</t>
  </si>
  <si>
    <t>Duty factor</t>
  </si>
  <si>
    <t>Reference</t>
  </si>
  <si>
    <t>http://accelconf.web.cern.ch/accelconf/pac2011/papers/weods3.pdf</t>
  </si>
  <si>
    <t>Erdong Wang's e-mail</t>
  </si>
  <si>
    <t>http://accelconf.web.cern.ch/accelconf/p95/ARTICLES/MPE/MPE08.PDF</t>
  </si>
  <si>
    <t>Table 1</t>
  </si>
  <si>
    <t>eRHIC design</t>
  </si>
  <si>
    <t>Gatling gun 10MHz case 1</t>
  </si>
  <si>
    <t>Gatling gun 10MHz case 2</t>
  </si>
  <si>
    <t>Gatling gun procedure.docx</t>
  </si>
  <si>
    <t>Gatling gun 1MHz case 1</t>
  </si>
  <si>
    <t>Gatling gun 1MHz case 2</t>
  </si>
  <si>
    <t>Gatling gun 1MHz case 3</t>
  </si>
  <si>
    <t>Ratios to eRHIC</t>
  </si>
  <si>
    <t>ring</t>
  </si>
  <si>
    <t>septum</t>
  </si>
  <si>
    <t>funnel/gatling gun</t>
  </si>
  <si>
    <t>Ring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</si>
</sst>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0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3" fillId="0" borderId="0" xfId="2"/>
    <xf numFmtId="165" fontId="0" fillId="0" borderId="0" xfId="1" applyNumberFormat="1" applyFont="1"/>
    <xf numFmtId="0" fontId="4" fillId="0" borderId="0" xfId="0" applyFo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alcChain" Target="calcChain.xml"/><Relationship Id="rId5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Bunch charge (pC)</c:v>
                </c:pt>
              </c:strCache>
            </c:strRef>
          </c:tx>
          <c:spPr>
            <a:ln w="28575">
              <a:noFill/>
            </a:ln>
          </c:spPr>
          <c:dPt>
            <c:idx val="1"/>
            <c:marker>
              <c:spPr>
                <a:noFill/>
              </c:spPr>
            </c:marker>
            <c:bubble3D val="0"/>
          </c:dPt>
          <c:dPt>
            <c:idx val="2"/>
            <c:marker>
              <c:spPr>
                <a:noFill/>
              </c:spPr>
            </c:marker>
            <c:bubble3D val="0"/>
          </c:dPt>
          <c:dPt>
            <c:idx val="3"/>
            <c:marker>
              <c:spPr>
                <a:noFill/>
              </c:spPr>
            </c:marker>
            <c:bubble3D val="0"/>
          </c:dPt>
          <c:dPt>
            <c:idx val="4"/>
            <c:marker>
              <c:spPr>
                <a:noFill/>
              </c:spPr>
            </c:marker>
            <c:bubble3D val="0"/>
          </c:dPt>
          <c:dPt>
            <c:idx val="5"/>
            <c:marker>
              <c:spPr>
                <a:noFill/>
                <a:ln>
                  <a:solidFill>
                    <a:schemeClr val="accent1"/>
                  </a:solidFill>
                </a:ln>
              </c:spPr>
            </c:marker>
            <c:bubble3D val="0"/>
          </c:dPt>
          <c:dPt>
            <c:idx val="6"/>
            <c:marker>
              <c:symbol val="square"/>
              <c:size val="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</c:spPr>
            </c:marker>
            <c:bubble3D val="0"/>
          </c:dPt>
          <c:dPt>
            <c:idx val="7"/>
            <c:marker>
              <c:symbol val="square"/>
              <c:size val="7"/>
              <c:spPr>
                <a:solidFill>
                  <a:schemeClr val="accent3"/>
                </a:solidFill>
                <a:ln>
                  <a:solidFill>
                    <a:schemeClr val="accent3"/>
                  </a:solidFill>
                </a:ln>
              </c:spPr>
            </c:marker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eRHIC requirement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Proposed</a:t>
                    </a:r>
                    <a:r>
                      <a:rPr lang="en-US" baseline="0"/>
                      <a:t> Gatling gun tests</a:t>
                    </a:r>
                    <a:endParaRPr lang="en-US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CEBAF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SLAC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Sheet1!$B$2:$B$9</c:f>
              <c:numCache>
                <c:formatCode>General</c:formatCode>
                <c:ptCount val="8"/>
                <c:pt idx="0">
                  <c:v>9383554.8802833706</c:v>
                </c:pt>
                <c:pt idx="1">
                  <c:v>10000000</c:v>
                </c:pt>
                <c:pt idx="2">
                  <c:v>10000000</c:v>
                </c:pt>
                <c:pt idx="3">
                  <c:v>1000000</c:v>
                </c:pt>
                <c:pt idx="4">
                  <c:v>1000000</c:v>
                </c:pt>
                <c:pt idx="5">
                  <c:v>1000000</c:v>
                </c:pt>
                <c:pt idx="6">
                  <c:v>1500000000</c:v>
                </c:pt>
                <c:pt idx="7">
                  <c:v>240</c:v>
                </c:pt>
              </c:numCache>
            </c:numRef>
          </c:xVal>
          <c:yVal>
            <c:numRef>
              <c:f>Sheet1!$C$2:$C$9</c:f>
              <c:numCache>
                <c:formatCode>General</c:formatCode>
                <c:ptCount val="8"/>
                <c:pt idx="0">
                  <c:v>5300</c:v>
                </c:pt>
                <c:pt idx="1">
                  <c:v>625</c:v>
                </c:pt>
                <c:pt idx="2">
                  <c:v>62.5</c:v>
                </c:pt>
                <c:pt idx="3">
                  <c:v>3100</c:v>
                </c:pt>
                <c:pt idx="4">
                  <c:v>300</c:v>
                </c:pt>
                <c:pt idx="5">
                  <c:v>1200</c:v>
                </c:pt>
                <c:pt idx="6">
                  <c:v>2.6666666666666665</c:v>
                </c:pt>
                <c:pt idx="7">
                  <c:v>11214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284416"/>
        <c:axId val="138290688"/>
      </c:scatterChart>
      <c:valAx>
        <c:axId val="138284416"/>
        <c:scaling>
          <c:logBase val="10"/>
          <c:orientation val="minMax"/>
          <c:min val="100"/>
        </c:scaling>
        <c:delete val="0"/>
        <c:axPos val="b"/>
        <c:majorGridlines>
          <c:spPr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Rep. Rate</a:t>
                </a:r>
                <a:r>
                  <a:rPr lang="en-GB" baseline="0"/>
                  <a:t> (Hz)</a:t>
                </a:r>
                <a:endParaRPr lang="en-GB"/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crossAx val="138290688"/>
        <c:crosses val="autoZero"/>
        <c:crossBetween val="midCat"/>
      </c:valAx>
      <c:valAx>
        <c:axId val="138290688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Bunch</a:t>
                </a:r>
                <a:r>
                  <a:rPr lang="en-GB" baseline="0"/>
                  <a:t> Charge (pC)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82844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Bunch charge (pC)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xVal>
            <c:numRef>
              <c:f>Sheet1!$B$2:$B$9</c:f>
              <c:numCache>
                <c:formatCode>General</c:formatCode>
                <c:ptCount val="8"/>
                <c:pt idx="0">
                  <c:v>9383554.8802833706</c:v>
                </c:pt>
                <c:pt idx="1">
                  <c:v>10000000</c:v>
                </c:pt>
                <c:pt idx="2">
                  <c:v>10000000</c:v>
                </c:pt>
                <c:pt idx="3">
                  <c:v>1000000</c:v>
                </c:pt>
                <c:pt idx="4">
                  <c:v>1000000</c:v>
                </c:pt>
                <c:pt idx="5">
                  <c:v>1000000</c:v>
                </c:pt>
                <c:pt idx="6">
                  <c:v>1500000000</c:v>
                </c:pt>
                <c:pt idx="7">
                  <c:v>240</c:v>
                </c:pt>
              </c:numCache>
            </c:numRef>
          </c:xVal>
          <c:yVal>
            <c:numRef>
              <c:f>Sheet1!$C$2:$C$9</c:f>
              <c:numCache>
                <c:formatCode>General</c:formatCode>
                <c:ptCount val="8"/>
                <c:pt idx="0">
                  <c:v>5300</c:v>
                </c:pt>
                <c:pt idx="1">
                  <c:v>625</c:v>
                </c:pt>
                <c:pt idx="2">
                  <c:v>62.5</c:v>
                </c:pt>
                <c:pt idx="3">
                  <c:v>3100</c:v>
                </c:pt>
                <c:pt idx="4">
                  <c:v>300</c:v>
                </c:pt>
                <c:pt idx="5">
                  <c:v>1200</c:v>
                </c:pt>
                <c:pt idx="6">
                  <c:v>2.6666666666666665</c:v>
                </c:pt>
                <c:pt idx="7">
                  <c:v>11214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721408"/>
        <c:axId val="144723328"/>
      </c:scatterChart>
      <c:valAx>
        <c:axId val="144721408"/>
        <c:scaling>
          <c:logBase val="10"/>
          <c:orientation val="minMax"/>
          <c:min val="100"/>
        </c:scaling>
        <c:delete val="0"/>
        <c:axPos val="b"/>
        <c:majorGridlines>
          <c:spPr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Rep. Rate</a:t>
                </a:r>
                <a:r>
                  <a:rPr lang="en-GB" baseline="0"/>
                  <a:t> (Hz)</a:t>
                </a:r>
                <a:endParaRPr lang="en-GB"/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crossAx val="144723328"/>
        <c:crosses val="autoZero"/>
        <c:crossBetween val="midCat"/>
      </c:valAx>
      <c:valAx>
        <c:axId val="144723328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Bunch</a:t>
                </a:r>
                <a:r>
                  <a:rPr lang="en-GB" baseline="0"/>
                  <a:t> Charge (pC)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47214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Bunch charge (pC)</c:v>
                </c:pt>
              </c:strCache>
            </c:strRef>
          </c:tx>
          <c:spPr>
            <a:ln w="28575">
              <a:noFill/>
            </a:ln>
          </c:spPr>
          <c:dPt>
            <c:idx val="1"/>
            <c:marker>
              <c:spPr>
                <a:noFill/>
              </c:spPr>
            </c:marker>
            <c:bubble3D val="0"/>
          </c:dPt>
          <c:dPt>
            <c:idx val="2"/>
            <c:marker>
              <c:spPr>
                <a:noFill/>
              </c:spPr>
            </c:marker>
            <c:bubble3D val="0"/>
          </c:dPt>
          <c:dPt>
            <c:idx val="3"/>
            <c:marker>
              <c:spPr>
                <a:noFill/>
              </c:spPr>
            </c:marker>
            <c:bubble3D val="0"/>
          </c:dPt>
          <c:dPt>
            <c:idx val="4"/>
            <c:marker>
              <c:spPr>
                <a:noFill/>
              </c:spPr>
            </c:marker>
            <c:bubble3D val="0"/>
          </c:dPt>
          <c:dPt>
            <c:idx val="5"/>
            <c:marker>
              <c:spPr>
                <a:noFill/>
                <a:ln>
                  <a:solidFill>
                    <a:schemeClr val="accent1"/>
                  </a:solidFill>
                </a:ln>
              </c:spPr>
            </c:marker>
            <c:bubble3D val="0"/>
          </c:dPt>
          <c:dPt>
            <c:idx val="6"/>
            <c:marker>
              <c:symbol val="square"/>
              <c:size val="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</c:spPr>
            </c:marker>
            <c:bubble3D val="0"/>
          </c:dPt>
          <c:dPt>
            <c:idx val="7"/>
            <c:marker>
              <c:symbol val="square"/>
              <c:size val="7"/>
              <c:spPr>
                <a:solidFill>
                  <a:schemeClr val="accent3"/>
                </a:solidFill>
                <a:ln>
                  <a:solidFill>
                    <a:schemeClr val="accent3"/>
                  </a:solidFill>
                </a:ln>
              </c:spPr>
            </c:marker>
            <c:bubble3D val="0"/>
          </c:dPt>
          <c:dPt>
            <c:idx val="8"/>
            <c:marker>
              <c:symbol val="circle"/>
              <c:size val="7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9"/>
            <c:marker>
              <c:symbol val="circle"/>
              <c:size val="7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eRHIC requirement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Proposed</a:t>
                    </a:r>
                    <a:r>
                      <a:rPr lang="en-US" baseline="0"/>
                      <a:t> Gatling gun tests</a:t>
                    </a:r>
                    <a:endParaRPr lang="en-US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CEBAF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SLAC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Sheet1!$B$2:$B$11</c:f>
              <c:numCache>
                <c:formatCode>General</c:formatCode>
                <c:ptCount val="10"/>
                <c:pt idx="0">
                  <c:v>9383554.8802833706</c:v>
                </c:pt>
                <c:pt idx="1">
                  <c:v>10000000</c:v>
                </c:pt>
                <c:pt idx="2">
                  <c:v>10000000</c:v>
                </c:pt>
                <c:pt idx="3">
                  <c:v>1000000</c:v>
                </c:pt>
                <c:pt idx="4">
                  <c:v>1000000</c:v>
                </c:pt>
                <c:pt idx="5">
                  <c:v>1000000</c:v>
                </c:pt>
                <c:pt idx="6">
                  <c:v>1500000000</c:v>
                </c:pt>
                <c:pt idx="7">
                  <c:v>240</c:v>
                </c:pt>
                <c:pt idx="8">
                  <c:v>84451993.922550336</c:v>
                </c:pt>
                <c:pt idx="9">
                  <c:v>84451993.922550336</c:v>
                </c:pt>
              </c:numCache>
            </c:numRef>
          </c:xVal>
          <c:yVal>
            <c:numRef>
              <c:f>Sheet1!$C$2:$C$11</c:f>
              <c:numCache>
                <c:formatCode>General</c:formatCode>
                <c:ptCount val="10"/>
                <c:pt idx="0">
                  <c:v>5300</c:v>
                </c:pt>
                <c:pt idx="1">
                  <c:v>625</c:v>
                </c:pt>
                <c:pt idx="2">
                  <c:v>62.5</c:v>
                </c:pt>
                <c:pt idx="3">
                  <c:v>3100</c:v>
                </c:pt>
                <c:pt idx="4">
                  <c:v>300</c:v>
                </c:pt>
                <c:pt idx="5">
                  <c:v>1200</c:v>
                </c:pt>
                <c:pt idx="6">
                  <c:v>2.6666666666666665</c:v>
                </c:pt>
                <c:pt idx="7">
                  <c:v>11214</c:v>
                </c:pt>
                <c:pt idx="8">
                  <c:v>588.88888888888891</c:v>
                </c:pt>
                <c:pt idx="9">
                  <c:v>84.126984126984127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465920"/>
        <c:axId val="144467840"/>
      </c:scatterChart>
      <c:valAx>
        <c:axId val="144465920"/>
        <c:scaling>
          <c:logBase val="10"/>
          <c:orientation val="minMax"/>
          <c:min val="100"/>
        </c:scaling>
        <c:delete val="0"/>
        <c:axPos val="b"/>
        <c:majorGridlines>
          <c:spPr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Rep. Rate</a:t>
                </a:r>
                <a:r>
                  <a:rPr lang="en-GB" baseline="0"/>
                  <a:t> (Hz)</a:t>
                </a:r>
                <a:endParaRPr lang="en-GB"/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crossAx val="144467840"/>
        <c:crosses val="autoZero"/>
        <c:crossBetween val="midCat"/>
      </c:valAx>
      <c:valAx>
        <c:axId val="144467840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Bunch</a:t>
                </a:r>
                <a:r>
                  <a:rPr lang="en-GB" baseline="0"/>
                  <a:t> Charge (pC)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446592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Bunch charge (pC)</c:v>
                </c:pt>
              </c:strCache>
            </c:strRef>
          </c:tx>
          <c:spPr>
            <a:ln w="28575">
              <a:noFill/>
            </a:ln>
          </c:spPr>
          <c:dPt>
            <c:idx val="1"/>
            <c:marker>
              <c:spPr>
                <a:noFill/>
              </c:spPr>
            </c:marker>
            <c:bubble3D val="0"/>
          </c:dPt>
          <c:dPt>
            <c:idx val="2"/>
            <c:marker>
              <c:spPr>
                <a:noFill/>
              </c:spPr>
            </c:marker>
            <c:bubble3D val="0"/>
          </c:dPt>
          <c:dPt>
            <c:idx val="3"/>
            <c:marker>
              <c:spPr>
                <a:noFill/>
              </c:spPr>
            </c:marker>
            <c:bubble3D val="0"/>
          </c:dPt>
          <c:dPt>
            <c:idx val="4"/>
            <c:marker>
              <c:spPr>
                <a:noFill/>
              </c:spPr>
            </c:marker>
            <c:bubble3D val="0"/>
          </c:dPt>
          <c:dPt>
            <c:idx val="5"/>
            <c:marker>
              <c:spPr>
                <a:noFill/>
                <a:ln>
                  <a:solidFill>
                    <a:schemeClr val="accent1"/>
                  </a:solidFill>
                </a:ln>
              </c:spPr>
            </c:marker>
            <c:bubble3D val="0"/>
          </c:dPt>
          <c:dPt>
            <c:idx val="6"/>
            <c:marker>
              <c:symbol val="square"/>
              <c:size val="7"/>
              <c:spPr>
                <a:solidFill>
                  <a:schemeClr val="accent2"/>
                </a:solidFill>
                <a:ln>
                  <a:solidFill>
                    <a:schemeClr val="accent2"/>
                  </a:solidFill>
                </a:ln>
              </c:spPr>
            </c:marker>
            <c:bubble3D val="0"/>
          </c:dPt>
          <c:dPt>
            <c:idx val="7"/>
            <c:marker>
              <c:symbol val="square"/>
              <c:size val="7"/>
              <c:spPr>
                <a:solidFill>
                  <a:schemeClr val="accent3"/>
                </a:solidFill>
                <a:ln>
                  <a:solidFill>
                    <a:schemeClr val="accent3"/>
                  </a:solidFill>
                </a:ln>
              </c:spPr>
            </c:marker>
            <c:bubble3D val="0"/>
          </c:dPt>
          <c:dPt>
            <c:idx val="8"/>
            <c:marker>
              <c:symbol val="circle"/>
              <c:size val="7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dPt>
            <c:idx val="9"/>
            <c:marker>
              <c:symbol val="circle"/>
              <c:size val="7"/>
              <c:spPr>
                <a:solidFill>
                  <a:schemeClr val="tx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eRHIC requirement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Proposed</a:t>
                    </a:r>
                    <a:r>
                      <a:rPr lang="en-US" baseline="0"/>
                      <a:t> Gatling gun tests</a:t>
                    </a:r>
                    <a:endParaRPr lang="en-US"/>
                  </a:p>
                </c:rich>
              </c:tx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CEBAF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SLAC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Sheet1!$B$2:$B$9</c:f>
              <c:numCache>
                <c:formatCode>General</c:formatCode>
                <c:ptCount val="8"/>
                <c:pt idx="0">
                  <c:v>9383554.8802833706</c:v>
                </c:pt>
                <c:pt idx="1">
                  <c:v>10000000</c:v>
                </c:pt>
                <c:pt idx="2">
                  <c:v>10000000</c:v>
                </c:pt>
                <c:pt idx="3">
                  <c:v>1000000</c:v>
                </c:pt>
                <c:pt idx="4">
                  <c:v>1000000</c:v>
                </c:pt>
                <c:pt idx="5">
                  <c:v>1000000</c:v>
                </c:pt>
                <c:pt idx="6">
                  <c:v>1500000000</c:v>
                </c:pt>
                <c:pt idx="7">
                  <c:v>240</c:v>
                </c:pt>
              </c:numCache>
            </c:numRef>
          </c:xVal>
          <c:yVal>
            <c:numRef>
              <c:f>Sheet1!$C$2:$C$9</c:f>
              <c:numCache>
                <c:formatCode>General</c:formatCode>
                <c:ptCount val="8"/>
                <c:pt idx="0">
                  <c:v>5300</c:v>
                </c:pt>
                <c:pt idx="1">
                  <c:v>625</c:v>
                </c:pt>
                <c:pt idx="2">
                  <c:v>62.5</c:v>
                </c:pt>
                <c:pt idx="3">
                  <c:v>3100</c:v>
                </c:pt>
                <c:pt idx="4">
                  <c:v>300</c:v>
                </c:pt>
                <c:pt idx="5">
                  <c:v>1200</c:v>
                </c:pt>
                <c:pt idx="6">
                  <c:v>2.6666666666666665</c:v>
                </c:pt>
                <c:pt idx="7">
                  <c:v>11214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Sheet1!$B$12</c:f>
              <c:numCache>
                <c:formatCode>General</c:formatCode>
                <c:ptCount val="1"/>
                <c:pt idx="0">
                  <c:v>1172944.3600354213</c:v>
                </c:pt>
              </c:numCache>
            </c:numRef>
          </c:xVal>
          <c:yVal>
            <c:numRef>
              <c:f>Sheet1!$C$12</c:f>
              <c:numCache>
                <c:formatCode>General</c:formatCode>
                <c:ptCount val="1"/>
                <c:pt idx="0">
                  <c:v>5300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4546432"/>
        <c:axId val="144561280"/>
      </c:scatterChart>
      <c:valAx>
        <c:axId val="144546432"/>
        <c:scaling>
          <c:logBase val="10"/>
          <c:orientation val="minMax"/>
          <c:min val="100"/>
        </c:scaling>
        <c:delete val="0"/>
        <c:axPos val="b"/>
        <c:majorGridlines>
          <c:spPr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Rep. Rate</a:t>
                </a:r>
                <a:r>
                  <a:rPr lang="en-GB" baseline="0"/>
                  <a:t> (Hz)</a:t>
                </a:r>
                <a:endParaRPr lang="en-GB"/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crossAx val="144561280"/>
        <c:crosses val="autoZero"/>
        <c:crossBetween val="midCat"/>
      </c:valAx>
      <c:valAx>
        <c:axId val="144561280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40000"/>
                  <a:lumOff val="6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Bunch</a:t>
                </a:r>
                <a:r>
                  <a:rPr lang="en-GB" baseline="0"/>
                  <a:t> Charge (pC)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45464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906" cy="62842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906" cy="62842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9906" cy="62842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9906" cy="62842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ccelconf.web.cern.ch/accelconf/p95/ARTICLES/MPE/MPE08.PDF" TargetMode="External"/><Relationship Id="rId1" Type="http://schemas.openxmlformats.org/officeDocument/2006/relationships/hyperlink" Target="http://accelconf.web.cern.ch/accelconf/pac2011/papers/weods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/>
  </sheetViews>
  <sheetFormatPr defaultRowHeight="14.4" x14ac:dyDescent="0.3"/>
  <cols>
    <col min="1" max="1" width="22" bestFit="1" customWidth="1"/>
    <col min="2" max="2" width="11.77734375" bestFit="1" customWidth="1"/>
    <col min="3" max="3" width="16.5546875" bestFit="1" customWidth="1"/>
    <col min="4" max="4" width="15.88671875" bestFit="1" customWidth="1"/>
    <col min="5" max="5" width="16" bestFit="1" customWidth="1"/>
    <col min="6" max="6" width="19.33203125" bestFit="1" customWidth="1"/>
    <col min="7" max="7" width="10.44140625" bestFit="1" customWidth="1"/>
    <col min="8" max="8" width="59.1093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8</v>
      </c>
      <c r="G1" s="1" t="s">
        <v>9</v>
      </c>
      <c r="H1" s="1" t="s">
        <v>10</v>
      </c>
    </row>
    <row r="2" spans="1:9" x14ac:dyDescent="0.3">
      <c r="A2" t="s">
        <v>3</v>
      </c>
      <c r="B2">
        <f>120*299792458/3833.845</f>
        <v>9383554.8802833706</v>
      </c>
      <c r="C2">
        <v>5300</v>
      </c>
      <c r="D2">
        <v>1.5</v>
      </c>
      <c r="E2">
        <f>C2/1000/D2</f>
        <v>3.5333333333333332</v>
      </c>
      <c r="F2">
        <f>B2*C2/1000000000</f>
        <v>49.732840865501863</v>
      </c>
      <c r="G2" s="2">
        <f>D2*B2/1000000000</f>
        <v>1.4075332320425056E-2</v>
      </c>
      <c r="H2" t="s">
        <v>15</v>
      </c>
    </row>
    <row r="3" spans="1:9" x14ac:dyDescent="0.3">
      <c r="A3" t="s">
        <v>16</v>
      </c>
      <c r="B3">
        <v>10000000</v>
      </c>
      <c r="C3">
        <v>625</v>
      </c>
      <c r="D3">
        <v>3</v>
      </c>
      <c r="E3">
        <f t="shared" ref="E3:E7" si="0">C3/1000/D3</f>
        <v>0.20833333333333334</v>
      </c>
      <c r="F3">
        <f t="shared" ref="F3:F7" si="1">B3*C3/1000000000</f>
        <v>6.25</v>
      </c>
      <c r="G3" s="2">
        <f t="shared" ref="G3:G7" si="2">D3*B3/1000000000</f>
        <v>0.03</v>
      </c>
      <c r="H3" t="s">
        <v>18</v>
      </c>
    </row>
    <row r="4" spans="1:9" x14ac:dyDescent="0.3">
      <c r="A4" t="s">
        <v>17</v>
      </c>
      <c r="B4">
        <v>10000000</v>
      </c>
      <c r="C4">
        <v>62.5</v>
      </c>
      <c r="D4">
        <v>3</v>
      </c>
      <c r="E4">
        <f t="shared" si="0"/>
        <v>2.0833333333333332E-2</v>
      </c>
      <c r="F4">
        <f t="shared" si="1"/>
        <v>0.625</v>
      </c>
      <c r="G4" s="2">
        <f t="shared" si="2"/>
        <v>0.03</v>
      </c>
      <c r="H4" t="s">
        <v>18</v>
      </c>
    </row>
    <row r="5" spans="1:9" x14ac:dyDescent="0.3">
      <c r="A5" t="s">
        <v>19</v>
      </c>
      <c r="B5">
        <v>1000000</v>
      </c>
      <c r="C5">
        <v>3100</v>
      </c>
      <c r="D5">
        <v>3</v>
      </c>
      <c r="E5">
        <f t="shared" si="0"/>
        <v>1.0333333333333334</v>
      </c>
      <c r="F5">
        <f t="shared" si="1"/>
        <v>3.1</v>
      </c>
      <c r="G5" s="2">
        <f t="shared" si="2"/>
        <v>3.0000000000000001E-3</v>
      </c>
      <c r="H5" t="s">
        <v>12</v>
      </c>
    </row>
    <row r="6" spans="1:9" x14ac:dyDescent="0.3">
      <c r="A6" t="s">
        <v>20</v>
      </c>
      <c r="B6">
        <v>1000000</v>
      </c>
      <c r="C6">
        <v>300</v>
      </c>
      <c r="D6">
        <v>3</v>
      </c>
      <c r="E6">
        <f t="shared" si="0"/>
        <v>9.9999999999999992E-2</v>
      </c>
      <c r="F6">
        <f t="shared" si="1"/>
        <v>0.3</v>
      </c>
      <c r="G6" s="2">
        <f t="shared" si="2"/>
        <v>3.0000000000000001E-3</v>
      </c>
      <c r="H6" t="s">
        <v>12</v>
      </c>
    </row>
    <row r="7" spans="1:9" x14ac:dyDescent="0.3">
      <c r="A7" t="s">
        <v>21</v>
      </c>
      <c r="B7">
        <v>1000000</v>
      </c>
      <c r="C7">
        <v>1200</v>
      </c>
      <c r="D7">
        <v>3</v>
      </c>
      <c r="E7">
        <f t="shared" si="0"/>
        <v>0.39999999999999997</v>
      </c>
      <c r="F7">
        <f t="shared" si="1"/>
        <v>1.2</v>
      </c>
      <c r="G7" s="2">
        <f t="shared" si="2"/>
        <v>3.0000000000000001E-3</v>
      </c>
    </row>
    <row r="8" spans="1:9" x14ac:dyDescent="0.3">
      <c r="A8" t="s">
        <v>6</v>
      </c>
      <c r="B8">
        <v>1500000000</v>
      </c>
      <c r="C8">
        <f>4/B8*1000000000</f>
        <v>2.6666666666666665</v>
      </c>
      <c r="D8">
        <v>0.05</v>
      </c>
      <c r="E8">
        <f>C8/1000/D8</f>
        <v>5.333333333333333E-2</v>
      </c>
      <c r="F8">
        <f>B8*C8/1000000000</f>
        <v>4</v>
      </c>
      <c r="G8" s="2">
        <f>D8*B8/1000000000</f>
        <v>7.4999999999999997E-2</v>
      </c>
      <c r="H8" s="3" t="s">
        <v>11</v>
      </c>
      <c r="I8" t="s">
        <v>14</v>
      </c>
    </row>
    <row r="9" spans="1:9" x14ac:dyDescent="0.3">
      <c r="A9" t="s">
        <v>7</v>
      </c>
      <c r="B9">
        <f>2*120</f>
        <v>240</v>
      </c>
      <c r="C9">
        <f>70000000000*1.602E-19/0.000000000001</f>
        <v>11214</v>
      </c>
      <c r="D9">
        <v>2</v>
      </c>
      <c r="E9">
        <f>C9/1000/D9</f>
        <v>5.6070000000000002</v>
      </c>
      <c r="F9">
        <f>B9*C9/1000000000</f>
        <v>2.6913599999999998E-3</v>
      </c>
      <c r="G9" s="4">
        <f>D9*B9/1000000000</f>
        <v>4.7999999999999996E-7</v>
      </c>
      <c r="H9" s="3" t="s">
        <v>13</v>
      </c>
    </row>
    <row r="10" spans="1:9" x14ac:dyDescent="0.3">
      <c r="A10">
        <v>9</v>
      </c>
      <c r="B10">
        <f>B2*A10</f>
        <v>84451993.922550336</v>
      </c>
      <c r="C10">
        <f>C2/A10</f>
        <v>588.88888888888891</v>
      </c>
      <c r="D10" t="s">
        <v>23</v>
      </c>
      <c r="F10">
        <f>B10*C10/1000000000</f>
        <v>49.732840865501871</v>
      </c>
    </row>
    <row r="11" spans="1:9" x14ac:dyDescent="0.3">
      <c r="A11">
        <v>7</v>
      </c>
      <c r="B11">
        <f>B10</f>
        <v>84451993.922550336</v>
      </c>
      <c r="C11">
        <f>C10/A11</f>
        <v>84.126984126984127</v>
      </c>
      <c r="D11" t="s">
        <v>24</v>
      </c>
      <c r="F11">
        <f>B11*C11/1000000000</f>
        <v>7.1046915522145522</v>
      </c>
    </row>
    <row r="12" spans="1:9" x14ac:dyDescent="0.3">
      <c r="A12">
        <v>8</v>
      </c>
      <c r="B12">
        <f>B2/A12</f>
        <v>1172944.3600354213</v>
      </c>
      <c r="C12">
        <f>C2</f>
        <v>5300</v>
      </c>
      <c r="D12" t="s">
        <v>25</v>
      </c>
    </row>
    <row r="14" spans="1:9" x14ac:dyDescent="0.3">
      <c r="A14" s="5" t="s">
        <v>22</v>
      </c>
      <c r="B14" s="5" t="str">
        <f>B1</f>
        <v>Rep rate (Hz)</v>
      </c>
      <c r="C14" s="5" t="str">
        <f>C1</f>
        <v>Bunch charge (pC)</v>
      </c>
      <c r="D14" s="5"/>
      <c r="E14" s="5"/>
      <c r="F14" s="5" t="str">
        <f>F1</f>
        <v>Average current (mA)</v>
      </c>
    </row>
    <row r="15" spans="1:9" x14ac:dyDescent="0.3">
      <c r="A15" t="str">
        <f>A8</f>
        <v>CEBAF</v>
      </c>
      <c r="B15">
        <f>B$2/B8</f>
        <v>6.2557032535222471E-3</v>
      </c>
      <c r="C15">
        <f>C$2/C8</f>
        <v>1987.5</v>
      </c>
      <c r="F15">
        <f>F$2/F8</f>
        <v>12.433210216375466</v>
      </c>
    </row>
    <row r="16" spans="1:9" x14ac:dyDescent="0.3">
      <c r="A16" t="str">
        <f>A9</f>
        <v>SLAC</v>
      </c>
      <c r="B16">
        <f>B$2/B9</f>
        <v>39098.145334514047</v>
      </c>
      <c r="C16">
        <f>C$2/C9</f>
        <v>0.47262350633137151</v>
      </c>
      <c r="F16">
        <f>F$2/F9</f>
        <v>18478.702539051581</v>
      </c>
    </row>
    <row r="19" spans="1:2" x14ac:dyDescent="0.3">
      <c r="A19" t="s">
        <v>26</v>
      </c>
    </row>
    <row r="20" spans="1:2" x14ac:dyDescent="0.3">
      <c r="A20">
        <v>9</v>
      </c>
      <c r="B20">
        <v>10</v>
      </c>
    </row>
    <row r="21" spans="1:2" x14ac:dyDescent="0.3">
      <c r="A21">
        <f>299792458/B2</f>
        <v>31.948708333333336</v>
      </c>
      <c r="B21">
        <f>B20*A21/A20</f>
        <v>35.49856481481482</v>
      </c>
    </row>
  </sheetData>
  <hyperlinks>
    <hyperlink ref="H8" r:id="rId1"/>
    <hyperlink ref="H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Chart1</vt:lpstr>
      <vt:lpstr>Chart1 (blank)</vt:lpstr>
      <vt:lpstr>Chart1 (route)</vt:lpstr>
      <vt:lpstr>Chart1 (gatling)</vt:lpstr>
    </vt:vector>
  </TitlesOfParts>
  <Company>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2017-01-04T16:35:49Z</dcterms:created>
  <dcterms:modified xsi:type="dcterms:W3CDTF">2017-01-05T16:30:32Z</dcterms:modified>
</cp:coreProperties>
</file>